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2CF8E17-51F3-4C7E-A0FC-5051A34C492A}" xr6:coauthVersionLast="36" xr6:coauthVersionMax="36" xr10:uidLastSave="{00000000-0000-0000-0000-000000000000}"/>
  <bookViews>
    <workbookView xWindow="0" yWindow="0" windowWidth="16410" windowHeight="6945" xr2:uid="{00000000-000D-0000-FFFF-FFFF00000000}"/>
  </bookViews>
  <sheets>
    <sheet name="93" sheetId="1" r:id="rId1"/>
    <sheet name="Sheet1" sheetId="10" r:id="rId2"/>
  </sheets>
  <externalReferences>
    <externalReference r:id="rId3"/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D21" i="1" l="1"/>
  <c r="D19" i="1"/>
  <c r="D18" i="1"/>
  <c r="D14" i="1"/>
  <c r="C21" i="1"/>
  <c r="C20" i="1"/>
  <c r="C19" i="1" s="1"/>
  <c r="C18" i="1"/>
  <c r="D15" i="1"/>
  <c r="D13" i="1"/>
  <c r="D11" i="1"/>
  <c r="C11" i="1"/>
  <c r="F21" i="1" l="1"/>
  <c r="F19" i="1"/>
  <c r="F18" i="1"/>
  <c r="F15" i="1"/>
  <c r="F13" i="1"/>
  <c r="F10" i="1"/>
  <c r="F11" i="1"/>
  <c r="F9" i="1"/>
  <c r="E19" i="1"/>
  <c r="E18" i="1"/>
  <c r="E11" i="1"/>
  <c r="D17" i="1"/>
  <c r="F17" i="1" s="1"/>
  <c r="D10" i="1"/>
  <c r="D9" i="1" s="1"/>
  <c r="C17" i="1"/>
  <c r="C15" i="1"/>
  <c r="E15" i="1" s="1"/>
  <c r="C10" i="1"/>
  <c r="E17" i="1" l="1"/>
  <c r="D16" i="1"/>
  <c r="F16" i="1" s="1"/>
  <c r="C16" i="1"/>
  <c r="E10" i="1"/>
  <c r="C9" i="1"/>
  <c r="E9" i="1" s="1"/>
  <c r="E16" i="1" l="1"/>
</calcChain>
</file>

<file path=xl/sharedStrings.xml><?xml version="1.0" encoding="utf-8"?>
<sst xmlns="http://schemas.openxmlformats.org/spreadsheetml/2006/main" count="38" uniqueCount="34">
  <si>
    <t>Biểu số 93/CK-NSNN</t>
  </si>
  <si>
    <t>Đơn vị: Triệu đồng</t>
  </si>
  <si>
    <t>STT</t>
  </si>
  <si>
    <t>NỘI DUNG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</si>
  <si>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</si>
  <si>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</si>
  <si>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</si>
  <si>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</si>
  <si>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</si>
  <si>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</si>
  <si>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</si>
  <si>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</si>
  <si>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</si>
  <si>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</si>
  <si>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</si>
  <si>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</si>
  <si>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</si>
  <si>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</si>
  <si>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</si>
  <si>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</si>
  <si>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</si>
  <si>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</si>
  <si>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</si>
  <si>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UBND HUYỆN LÝ NHÂN</t>
  </si>
  <si>
    <t>IV</t>
  </si>
  <si>
    <t>Thu phản ánh qua ngân sách</t>
  </si>
  <si>
    <t>Thu chuyển giao ngân sách</t>
  </si>
  <si>
    <t>Dự toán tỉnh giao</t>
  </si>
  <si>
    <t>Thực hiện 06 tháng</t>
  </si>
  <si>
    <t>So sánh thực hiện với DT (%)</t>
  </si>
  <si>
    <t>Chi từ nguồn tăng thu NS</t>
  </si>
  <si>
    <t>Chi chuyển giao ngân sách</t>
  </si>
  <si>
    <t>CÂN ĐỐI NGÂN SÁCH HUYỆN 06 THÁNG NĂM 2022</t>
  </si>
  <si>
    <t>(Kèm theo Quyết định số: 640/QĐ-UBND ngày 27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</si>
</sst>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\ _₫_-;\-* #,##0\ _₫_-;_-* &quot;-&quot;??\ _₫_-;_-@_-"/>
  </numFmts>
  <fonts count="12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1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166" fontId="8" fillId="0" borderId="1" xfId="1" applyNumberFormat="1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1" applyFont="1" applyBorder="1"/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1" builtinId="3"/>
    <cellStyle name="Comma 2" xfId="3" xr:uid="{00000000-0005-0000-0000-000001000000}"/>
    <cellStyle name="Comma 2 2" xfId="2" xr:uid="{00000000-0005-0000-0000-000002000000}"/>
    <cellStyle name="Normal" xfId="0" builtinId="0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1/TH%20%206%20th&#225;ng%202021%20%20trinh%20HDND%20k&#7923;%20h&#7885;p%20th&#7913;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2/TH%20%206%20th&#225;ng%202022%20%20trinh%20HDND%20k&#7923;%20h&#7885;p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g%20khai%20du%20toan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0"/>
      <sheetName val="chi 2020"/>
      <sheetName val="Sheet3"/>
    </sheetNames>
    <sheetDataSet>
      <sheetData sheetId="0">
        <row r="6">
          <cell r="K6">
            <v>39532.855780999998</v>
          </cell>
        </row>
      </sheetData>
      <sheetData sheetId="1">
        <row r="6">
          <cell r="O6">
            <v>73.767797874544186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2"/>
      <sheetName val="chi 2022"/>
      <sheetName val="Sheet3"/>
      <sheetName val="Thu 2022 (2)"/>
      <sheetName val="chi 2022 (2)"/>
    </sheetNames>
    <sheetDataSet>
      <sheetData sheetId="0"/>
      <sheetData sheetId="1"/>
      <sheetData sheetId="2"/>
      <sheetData sheetId="3">
        <row r="6">
          <cell r="D6">
            <v>235125</v>
          </cell>
          <cell r="J6">
            <v>121673.23933099998</v>
          </cell>
        </row>
        <row r="30">
          <cell r="J30">
            <v>1623.65</v>
          </cell>
        </row>
        <row r="32">
          <cell r="J32">
            <v>718042.39320000005</v>
          </cell>
        </row>
        <row r="35">
          <cell r="J35">
            <v>58200.369890999995</v>
          </cell>
        </row>
      </sheetData>
      <sheetData sheetId="4">
        <row r="7">
          <cell r="D7">
            <v>29397</v>
          </cell>
          <cell r="I7">
            <v>140558.30479999998</v>
          </cell>
        </row>
        <row r="12">
          <cell r="D12">
            <v>952263</v>
          </cell>
          <cell r="I12">
            <v>300630.27593500004</v>
          </cell>
        </row>
        <row r="23">
          <cell r="D23">
            <v>21042</v>
          </cell>
        </row>
        <row r="30">
          <cell r="I30">
            <v>201039.54319999999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thu-2012"/>
      <sheetName val="DT chi NSNN-2012"/>
      <sheetName val="BC so 17-9-2012"/>
      <sheetName val="Sheet5"/>
      <sheetName val="BC so TC-29-11-2012"/>
      <sheetName val="Uoc TH 2012 -BCHD ND-07-11"/>
      <sheetName val="XL4Poppy"/>
      <sheetName val="cÔNG KHAI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137330000</v>
          </cell>
        </row>
        <row r="11">
          <cell r="C11">
            <v>735721000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31" workbookViewId="0">
      <selection activeCell="D9" sqref="D9"/>
    </sheetView>
  </sheetViews>
  <sheetFormatPr defaultRowHeight="15.75" x14ac:dyDescent="0.25"/>
  <cols>
    <col min="1" max="1" width="6.25" style="1" customWidth="1"/>
    <col min="2" max="2" width="38.25" style="1" customWidth="1"/>
    <col min="3" max="3" width="10.125" style="1" bestFit="1" customWidth="1"/>
    <col min="4" max="4" width="11.375" style="1" bestFit="1" customWidth="1"/>
    <col min="5" max="6" width="10" style="1" bestFit="1" customWidth="1"/>
    <col min="7" max="16384" width="9" style="1"/>
  </cols>
  <sheetData>
    <row r="1" spans="1:6" x14ac:dyDescent="0.25">
      <c r="A1" s="22" t="s">
        <v>23</v>
      </c>
      <c r="B1" s="22"/>
      <c r="C1" s="22"/>
      <c r="E1" s="23" t="s">
        <v>0</v>
      </c>
      <c r="F1" s="23"/>
    </row>
    <row r="2" spans="1:6" x14ac:dyDescent="0.25">
      <c r="A2" s="2"/>
    </row>
    <row r="3" spans="1:6" x14ac:dyDescent="0.25">
      <c r="A3" s="24" t="s">
        <v>32</v>
      </c>
      <c r="B3" s="24"/>
      <c r="C3" s="24"/>
      <c r="D3" s="24"/>
      <c r="E3" s="24"/>
      <c r="F3" s="24"/>
    </row>
    <row r="4" spans="1:6" x14ac:dyDescent="0.25">
      <c r="A4" s="27" t="s">
        <v>33</v>
      </c>
      <c r="B4" s="27"/>
      <c r="C4" s="27"/>
      <c r="D4" s="27"/>
      <c r="E4" s="27"/>
      <c r="F4" s="27"/>
    </row>
    <row r="5" spans="1:6" x14ac:dyDescent="0.25">
      <c r="D5" s="25" t="s">
        <v>1</v>
      </c>
      <c r="E5" s="25"/>
      <c r="F5" s="25"/>
    </row>
    <row r="6" spans="1:6" ht="25.5" customHeight="1" x14ac:dyDescent="0.25">
      <c r="A6" s="26" t="s">
        <v>2</v>
      </c>
      <c r="B6" s="26" t="s">
        <v>3</v>
      </c>
      <c r="C6" s="26" t="s">
        <v>27</v>
      </c>
      <c r="D6" s="26" t="s">
        <v>28</v>
      </c>
      <c r="E6" s="26" t="s">
        <v>29</v>
      </c>
      <c r="F6" s="26"/>
    </row>
    <row r="7" spans="1:6" ht="25.5" x14ac:dyDescent="0.25">
      <c r="A7" s="26"/>
      <c r="B7" s="26"/>
      <c r="C7" s="26"/>
      <c r="D7" s="26"/>
      <c r="E7" s="3" t="s">
        <v>4</v>
      </c>
      <c r="F7" s="3" t="s">
        <v>5</v>
      </c>
    </row>
    <row r="8" spans="1:6" ht="28.5" customHeight="1" x14ac:dyDescent="0.25">
      <c r="A8" s="4" t="s">
        <v>6</v>
      </c>
      <c r="B8" s="4" t="s">
        <v>7</v>
      </c>
      <c r="C8" s="4">
        <v>1</v>
      </c>
      <c r="D8" s="4">
        <v>2</v>
      </c>
      <c r="E8" s="4" t="s">
        <v>8</v>
      </c>
      <c r="F8" s="4">
        <v>4</v>
      </c>
    </row>
    <row r="9" spans="1:6" ht="28.5" customHeight="1" x14ac:dyDescent="0.25">
      <c r="A9" s="3" t="s">
        <v>6</v>
      </c>
      <c r="B9" s="5" t="s">
        <v>9</v>
      </c>
      <c r="C9" s="10">
        <f>C10+C15</f>
        <v>970846</v>
      </c>
      <c r="D9" s="7">
        <f>D10+D13+D14+D15</f>
        <v>899539.65242199996</v>
      </c>
      <c r="E9" s="11">
        <f>D9/C9*100</f>
        <v>92.655235992320101</v>
      </c>
      <c r="F9" s="9">
        <f>'[1]chi 2020'!$O$6</f>
        <v>73.767797874544186</v>
      </c>
    </row>
    <row r="10" spans="1:6" ht="28.5" customHeight="1" x14ac:dyDescent="0.25">
      <c r="A10" s="3" t="s">
        <v>10</v>
      </c>
      <c r="B10" s="5" t="s">
        <v>11</v>
      </c>
      <c r="C10" s="10">
        <f>C11</f>
        <v>235125</v>
      </c>
      <c r="D10" s="16">
        <f>D11</f>
        <v>121673.23933099998</v>
      </c>
      <c r="E10" s="11">
        <f t="shared" ref="E10:E19" si="0">D10/C10*100</f>
        <v>51.748320821265267</v>
      </c>
      <c r="F10" s="9">
        <f>F11</f>
        <v>101.97443066225043</v>
      </c>
    </row>
    <row r="11" spans="1:6" ht="28.5" customHeight="1" x14ac:dyDescent="0.25">
      <c r="A11" s="4">
        <v>1</v>
      </c>
      <c r="B11" s="6" t="s">
        <v>12</v>
      </c>
      <c r="C11" s="15">
        <f>'[2]Thu 2022 (2)'!$D$6</f>
        <v>235125</v>
      </c>
      <c r="D11" s="17">
        <f>'[2]Thu 2022 (2)'!$J$6</f>
        <v>121673.23933099998</v>
      </c>
      <c r="E11" s="12">
        <f t="shared" si="0"/>
        <v>51.748320821265267</v>
      </c>
      <c r="F11" s="18">
        <f>D11/119317.4*100</f>
        <v>101.97443066225043</v>
      </c>
    </row>
    <row r="12" spans="1:6" ht="28.5" customHeight="1" x14ac:dyDescent="0.25">
      <c r="A12" s="4">
        <v>2</v>
      </c>
      <c r="B12" s="6" t="s">
        <v>13</v>
      </c>
      <c r="C12" s="8"/>
      <c r="D12" s="8"/>
      <c r="E12" s="11"/>
      <c r="F12" s="6"/>
    </row>
    <row r="13" spans="1:6" ht="28.5" customHeight="1" x14ac:dyDescent="0.25">
      <c r="A13" s="3" t="s">
        <v>14</v>
      </c>
      <c r="B13" s="5" t="s">
        <v>15</v>
      </c>
      <c r="C13" s="7"/>
      <c r="D13" s="7">
        <f>'[2]Thu 2022 (2)'!$J$35</f>
        <v>58200.369890999995</v>
      </c>
      <c r="E13" s="11"/>
      <c r="F13" s="9">
        <f>D13/42843.06*100</f>
        <v>135.84550191092794</v>
      </c>
    </row>
    <row r="14" spans="1:6" ht="28.5" customHeight="1" x14ac:dyDescent="0.25">
      <c r="A14" s="19" t="s">
        <v>22</v>
      </c>
      <c r="B14" s="5" t="s">
        <v>25</v>
      </c>
      <c r="C14" s="7"/>
      <c r="D14" s="7">
        <f>'[2]Thu 2022 (2)'!$J$30</f>
        <v>1623.65</v>
      </c>
      <c r="E14" s="11"/>
      <c r="F14" s="9"/>
    </row>
    <row r="15" spans="1:6" ht="28.5" customHeight="1" x14ac:dyDescent="0.25">
      <c r="A15" s="19" t="s">
        <v>24</v>
      </c>
      <c r="B15" s="5" t="s">
        <v>26</v>
      </c>
      <c r="C15" s="10">
        <f>'[3]cÔNG KHAI DT'!$C$11/1000</f>
        <v>735721</v>
      </c>
      <c r="D15" s="7">
        <f>'[2]Thu 2022 (2)'!$J$32</f>
        <v>718042.39320000005</v>
      </c>
      <c r="E15" s="11">
        <f t="shared" si="0"/>
        <v>97.597104500211358</v>
      </c>
      <c r="F15" s="9">
        <f>D15/954414.984*100</f>
        <v>75.233772021332811</v>
      </c>
    </row>
    <row r="16" spans="1:6" ht="28.5" customHeight="1" x14ac:dyDescent="0.25">
      <c r="A16" s="3" t="s">
        <v>7</v>
      </c>
      <c r="B16" s="5" t="s">
        <v>16</v>
      </c>
      <c r="C16" s="10">
        <f>C17+C21+C22</f>
        <v>981960</v>
      </c>
      <c r="D16" s="16">
        <f>D17+D21+D22</f>
        <v>642228.12393500004</v>
      </c>
      <c r="E16" s="11">
        <f t="shared" si="0"/>
        <v>65.40267668082204</v>
      </c>
      <c r="F16" s="11">
        <f>D16/951031.86*100</f>
        <v>67.529611882298042</v>
      </c>
    </row>
    <row r="17" spans="1:6" ht="28.5" customHeight="1" x14ac:dyDescent="0.25">
      <c r="A17" s="3" t="s">
        <v>17</v>
      </c>
      <c r="B17" s="5" t="s">
        <v>18</v>
      </c>
      <c r="C17" s="10">
        <f>C18+C19+C20</f>
        <v>981660</v>
      </c>
      <c r="D17" s="7">
        <f>D18+D19+D20</f>
        <v>441188.58073500003</v>
      </c>
      <c r="E17" s="11">
        <f t="shared" si="0"/>
        <v>44.943114798912049</v>
      </c>
      <c r="F17" s="9">
        <f>D17/637466.93*100</f>
        <v>69.209642096257454</v>
      </c>
    </row>
    <row r="18" spans="1:6" ht="28.5" customHeight="1" x14ac:dyDescent="0.25">
      <c r="A18" s="4">
        <v>1</v>
      </c>
      <c r="B18" s="6" t="s">
        <v>19</v>
      </c>
      <c r="C18" s="15">
        <f>'[2]chi 2022 (2)'!$D$7</f>
        <v>29397</v>
      </c>
      <c r="D18" s="8">
        <f>'[2]chi 2022 (2)'!$I$7</f>
        <v>140558.30479999998</v>
      </c>
      <c r="E18" s="12">
        <f t="shared" si="0"/>
        <v>478.13826172738709</v>
      </c>
      <c r="F18" s="18">
        <f>D18/327612.566*100</f>
        <v>42.903819751529312</v>
      </c>
    </row>
    <row r="19" spans="1:6" ht="28.5" customHeight="1" x14ac:dyDescent="0.25">
      <c r="A19" s="4">
        <v>2</v>
      </c>
      <c r="B19" s="6" t="s">
        <v>20</v>
      </c>
      <c r="C19" s="15">
        <f>'[2]chi 2022 (2)'!$D$12-C20</f>
        <v>931221</v>
      </c>
      <c r="D19" s="8">
        <f>'[2]chi 2022 (2)'!$I$12</f>
        <v>300630.27593500004</v>
      </c>
      <c r="E19" s="12">
        <f t="shared" si="0"/>
        <v>32.283451074986502</v>
      </c>
      <c r="F19" s="18">
        <f>D19/309854.37*100</f>
        <v>97.023087308725081</v>
      </c>
    </row>
    <row r="20" spans="1:6" ht="28.5" customHeight="1" x14ac:dyDescent="0.25">
      <c r="A20" s="4">
        <v>3</v>
      </c>
      <c r="B20" s="6" t="s">
        <v>21</v>
      </c>
      <c r="C20" s="15">
        <f>'[2]chi 2022 (2)'!$D$23</f>
        <v>21042</v>
      </c>
      <c r="D20" s="8"/>
      <c r="E20" s="12"/>
      <c r="F20" s="6"/>
    </row>
    <row r="21" spans="1:6" ht="28.5" customHeight="1" x14ac:dyDescent="0.25">
      <c r="A21" s="3" t="s">
        <v>14</v>
      </c>
      <c r="B21" s="5" t="s">
        <v>31</v>
      </c>
      <c r="C21" s="7">
        <f>'[2]chi 2022 (2)'!$D$31</f>
        <v>0</v>
      </c>
      <c r="D21" s="7">
        <f>'[2]chi 2022 (2)'!$I$30</f>
        <v>201039.54319999999</v>
      </c>
      <c r="E21" s="11"/>
      <c r="F21" s="9">
        <f>D21/313564.924*100</f>
        <v>64.114168330894046</v>
      </c>
    </row>
    <row r="22" spans="1:6" s="14" customFormat="1" ht="22.5" customHeight="1" x14ac:dyDescent="0.2">
      <c r="A22" s="21" t="s">
        <v>22</v>
      </c>
      <c r="B22" s="13" t="s">
        <v>30</v>
      </c>
      <c r="C22" s="13">
        <v>300</v>
      </c>
      <c r="D22" s="20"/>
      <c r="E22" s="11"/>
      <c r="F22" s="13"/>
    </row>
  </sheetData>
  <mergeCells count="10">
    <mergeCell ref="A1:C1"/>
    <mergeCell ref="E1:F1"/>
    <mergeCell ref="A3:F3"/>
    <mergeCell ref="D5:F5"/>
    <mergeCell ref="A6:A7"/>
    <mergeCell ref="B6:B7"/>
    <mergeCell ref="C6:C7"/>
    <mergeCell ref="D6:D7"/>
    <mergeCell ref="E6:F6"/>
    <mergeCell ref="A4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405861-2C0E-44F6-9E5D-E37C6503D71D}"/>
</file>

<file path=customXml/itemProps2.xml><?xml version="1.0" encoding="utf-8"?>
<ds:datastoreItem xmlns:ds="http://schemas.openxmlformats.org/officeDocument/2006/customXml" ds:itemID="{60C76E61-ED72-41FA-A601-788974E0745F}"/>
</file>

<file path=customXml/itemProps3.xml><?xml version="1.0" encoding="utf-8"?>
<ds:datastoreItem xmlns:ds="http://schemas.openxmlformats.org/officeDocument/2006/customXml" ds:itemID="{5681219C-DC87-4420-9210-E060FE7EA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2022-07-25T00:49:28Z</cp:lastPrinted>
  <dcterms:created xsi:type="dcterms:W3CDTF">2019-07-10T06:59:56Z</dcterms:created>
  <dcterms:modified xsi:type="dcterms:W3CDTF">2022-08-10T10:27:44Z</dcterms:modified>
</cp:coreProperties>
</file>